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17100" windowHeight="10110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G35" i="1" l="1"/>
  <c r="L35" i="1"/>
  <c r="L68" i="1" l="1"/>
  <c r="G68" i="1"/>
  <c r="L60" i="1"/>
  <c r="G60" i="1"/>
  <c r="L55" i="1"/>
  <c r="L63" i="1"/>
  <c r="G55" i="1"/>
  <c r="G63" i="1"/>
  <c r="G31" i="1"/>
  <c r="L31" i="1"/>
  <c r="G24" i="1"/>
  <c r="L24" i="1"/>
  <c r="L103" i="1" l="1"/>
  <c r="L104" i="1" s="1"/>
  <c r="L109" i="1" s="1"/>
  <c r="L108" i="1" s="1"/>
</calcChain>
</file>

<file path=xl/sharedStrings.xml><?xml version="1.0" encoding="utf-8"?>
<sst xmlns="http://schemas.openxmlformats.org/spreadsheetml/2006/main" count="54" uniqueCount="38">
  <si>
    <t>В=</t>
  </si>
  <si>
    <t>(Таблица 2)</t>
  </si>
  <si>
    <t>% процентное соотношение</t>
  </si>
  <si>
    <t>(Таблица 8)</t>
  </si>
  <si>
    <t>(Таблица 4)</t>
  </si>
  <si>
    <t>А=</t>
  </si>
  <si>
    <t>(Таблица 1)</t>
  </si>
  <si>
    <t>(Таблица 12)</t>
  </si>
  <si>
    <t>СОГЛАСОВАНО:                                                                                                               УТВЕРЖДАЮ:
___________________                                                                     Заместитель генерального директора 
                                                                                                  по организационно-технической работе
                                                                        НО «Фонд модернизации ЖКХ Оренбургской области»                                                                                                                                                   ______________К.С.Золотарев</t>
  </si>
  <si>
    <t>Смета на проектные работы</t>
  </si>
  <si>
    <t>Наименование организации заказчика: Некоммерческая организация «Фонд модернизации жилищно-коммунального хозяйства Оренбургской области».</t>
  </si>
  <si>
    <t>№ п/п</t>
  </si>
  <si>
    <t xml:space="preserve">Характеристика
предприятия, здания, сооружения или вида работ
</t>
  </si>
  <si>
    <t>Номер частей, глав, таблиц, процентов, параграфов и пунктов указаний к разделу Справочника базовых цен на проектные и изыскательские работы для строительства</t>
  </si>
  <si>
    <t>Цпр.=(а+вхХ)хК</t>
  </si>
  <si>
    <t xml:space="preserve">Ст-ть
 руб.
</t>
  </si>
  <si>
    <t>Объем,  м3</t>
  </si>
  <si>
    <t>Сметная документация</t>
  </si>
  <si>
    <t>ИТОГО:</t>
  </si>
  <si>
    <t>К=3,92 Текущие цены на 2 квартал 2016 г. (Приложение 3 к письму Минстроя РФ №17269-ХМ/09 от 03.06.2016г.).</t>
  </si>
  <si>
    <t>НДС 18%</t>
  </si>
  <si>
    <t>ВСЕГО по смете</t>
  </si>
  <si>
    <t>Проверил      ____________________________               Сидоров М.С.</t>
  </si>
  <si>
    <t>коэф.</t>
  </si>
  <si>
    <t>Смета составлена в соответствии с ГСН «Справочник базовых цена на обмерные работы и обследование зданий и сооружений», 2016г.; «Справочником базовых цен на проектные работы в строительстве «Нормативы подготовки технической документации для капитального ремонта зданий и сооружений жилищно-гражданского назначения», 2012 г.; Методическими указаниями по применению справочников базовыз цен на проектные работы в строительстве, 2009 г.</t>
  </si>
  <si>
    <t>(Таблица 9)</t>
  </si>
  <si>
    <t>(Таблица 15.3)</t>
  </si>
  <si>
    <t>(Табл.16)</t>
  </si>
  <si>
    <t>Разработка проектной и рабочей документации на капитальный ремонт крыши</t>
  </si>
  <si>
    <t>Разработка проектной и рабочей документации на капитальный ремонт системы водоотведения</t>
  </si>
  <si>
    <t>Составил      ____________________________              Марщинина И.В.</t>
  </si>
  <si>
    <t>п.1.9</t>
  </si>
  <si>
    <t>процентное отношение</t>
  </si>
  <si>
    <t>Обмерные работы многоквартирного жилого дома высотой до 23м. Категория сложности здания-1. Категория сложности работ-1.</t>
  </si>
  <si>
    <t>Обследование многоквартирного жилого дома высотой до 23 м. 
Категория сложности здания-1.
Категория сложности работ-1.</t>
  </si>
  <si>
    <t>Обследование водоотведения многоквартирного жилого дома высотой до 23 м. 
Категория сложности здания-1.
Категория сложности работ-1.</t>
  </si>
  <si>
    <t xml:space="preserve">п.2.1.13 </t>
  </si>
  <si>
    <t>на разработку проектно-сметной документации по капитальному ремонту крыши, внутридомовой системы водоотведения   многоквартирного дома, расположенного по адресу: Оренбург, ул. Конституции СССР, д.1/2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</si>
</sst>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4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23">
    <xf numFmtId="0" fontId="0" fillId="0" borderId="0" xfId="0"/>
    <xf numFmtId="0" fontId="1" fillId="0" borderId="4" xfId="0" applyFont="1" applyBorder="1"/>
    <xf numFmtId="0" fontId="1" fillId="0" borderId="0" xfId="0" applyFont="1" applyBorder="1"/>
    <xf numFmtId="0" fontId="1" fillId="0" borderId="6" xfId="0" applyFont="1" applyBorder="1"/>
    <xf numFmtId="0" fontId="1" fillId="0" borderId="0" xfId="0" applyFont="1" applyBorder="1" applyAlignment="1">
      <alignment horizontal="left"/>
    </xf>
    <xf numFmtId="0" fontId="0" fillId="0" borderId="0" xfId="0"/>
    <xf numFmtId="0" fontId="1" fillId="0" borderId="0" xfId="0" applyFont="1"/>
    <xf numFmtId="0" fontId="1" fillId="0" borderId="1" xfId="0" applyFont="1" applyBorder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/>
    </xf>
    <xf numFmtId="0" fontId="1" fillId="0" borderId="14" xfId="0" applyFont="1" applyBorder="1" applyAlignment="1">
      <alignment horizontal="center" vertical="top"/>
    </xf>
    <xf numFmtId="0" fontId="0" fillId="0" borderId="0" xfId="0" applyBorder="1"/>
    <xf numFmtId="0" fontId="0" fillId="0" borderId="14" xfId="0" applyBorder="1"/>
    <xf numFmtId="0" fontId="1" fillId="0" borderId="3" xfId="0" applyFont="1" applyBorder="1" applyAlignment="1">
      <alignment horizontal="left"/>
    </xf>
    <xf numFmtId="2" fontId="1" fillId="0" borderId="1" xfId="0" applyNumberFormat="1" applyFont="1" applyBorder="1"/>
    <xf numFmtId="0" fontId="1" fillId="0" borderId="7" xfId="0" applyFont="1" applyBorder="1" applyAlignment="1">
      <alignment vertical="top"/>
    </xf>
    <xf numFmtId="0" fontId="1" fillId="0" borderId="9" xfId="0" applyFont="1" applyBorder="1" applyAlignment="1">
      <alignment vertical="top"/>
    </xf>
    <xf numFmtId="0" fontId="1" fillId="0" borderId="8" xfId="0" applyFont="1" applyBorder="1" applyAlignment="1">
      <alignment horizontal="center" vertical="top"/>
    </xf>
    <xf numFmtId="0" fontId="1" fillId="0" borderId="2" xfId="0" applyFont="1" applyBorder="1" applyAlignment="1">
      <alignment horizontal="right" vertical="top"/>
    </xf>
    <xf numFmtId="0" fontId="1" fillId="0" borderId="5" xfId="0" applyFont="1" applyBorder="1" applyAlignment="1">
      <alignment horizontal="right" vertical="top"/>
    </xf>
    <xf numFmtId="164" fontId="1" fillId="0" borderId="5" xfId="0" applyNumberFormat="1" applyFont="1" applyBorder="1" applyAlignment="1">
      <alignment horizontal="right" vertical="top"/>
    </xf>
    <xf numFmtId="0" fontId="1" fillId="0" borderId="5" xfId="0" applyFont="1" applyBorder="1" applyAlignment="1">
      <alignment horizontal="right"/>
    </xf>
    <xf numFmtId="0" fontId="1" fillId="0" borderId="5" xfId="0" applyNumberFormat="1" applyFont="1" applyBorder="1" applyAlignment="1">
      <alignment horizontal="right" vertical="top"/>
    </xf>
    <xf numFmtId="0" fontId="1" fillId="0" borderId="2" xfId="0" applyFont="1" applyBorder="1" applyAlignment="1">
      <alignment horizontal="right"/>
    </xf>
    <xf numFmtId="0" fontId="1" fillId="0" borderId="13" xfId="0" applyFont="1" applyBorder="1" applyAlignment="1">
      <alignment horizontal="right" vertical="top"/>
    </xf>
    <xf numFmtId="0" fontId="1" fillId="0" borderId="15" xfId="0" applyFont="1" applyBorder="1"/>
    <xf numFmtId="0" fontId="3" fillId="0" borderId="0" xfId="0" applyFont="1"/>
    <xf numFmtId="0" fontId="3" fillId="0" borderId="0" xfId="0" applyFont="1" applyAlignment="1">
      <alignment horizontal="center"/>
    </xf>
    <xf numFmtId="9" fontId="1" fillId="0" borderId="5" xfId="0" applyNumberFormat="1" applyFont="1" applyBorder="1" applyAlignment="1">
      <alignment horizontal="right" vertical="top"/>
    </xf>
    <xf numFmtId="0" fontId="1" fillId="0" borderId="9" xfId="0" applyFont="1" applyBorder="1" applyAlignment="1">
      <alignment vertical="top" wrapText="1"/>
    </xf>
    <xf numFmtId="0" fontId="1" fillId="0" borderId="2" xfId="0" applyFont="1" applyBorder="1" applyAlignment="1">
      <alignment horizontal="center" vertical="top"/>
    </xf>
    <xf numFmtId="0" fontId="1" fillId="0" borderId="3" xfId="0" applyFont="1" applyBorder="1" applyAlignment="1">
      <alignment horizontal="center" vertical="top"/>
    </xf>
    <xf numFmtId="0" fontId="1" fillId="0" borderId="4" xfId="0" applyFont="1" applyBorder="1" applyAlignment="1">
      <alignment horizontal="center" vertical="top"/>
    </xf>
    <xf numFmtId="0" fontId="1" fillId="0" borderId="5" xfId="0" applyFont="1" applyBorder="1" applyAlignment="1">
      <alignment horizontal="center" vertical="top"/>
    </xf>
    <xf numFmtId="0" fontId="1" fillId="0" borderId="0" xfId="0" applyFont="1" applyAlignment="1">
      <alignment horizontal="center" vertical="top"/>
    </xf>
    <xf numFmtId="0" fontId="1" fillId="0" borderId="6" xfId="0" applyFont="1" applyBorder="1" applyAlignment="1">
      <alignment horizontal="center" vertical="top"/>
    </xf>
    <xf numFmtId="0" fontId="1" fillId="0" borderId="7" xfId="0" applyFont="1" applyBorder="1" applyAlignment="1">
      <alignment horizontal="center" vertical="top"/>
    </xf>
    <xf numFmtId="0" fontId="1" fillId="0" borderId="8" xfId="0" applyFont="1" applyBorder="1" applyAlignment="1">
      <alignment horizontal="center" vertical="top"/>
    </xf>
    <xf numFmtId="0" fontId="1" fillId="0" borderId="9" xfId="0" applyFont="1" applyBorder="1" applyAlignment="1">
      <alignment horizontal="center" vertical="top"/>
    </xf>
    <xf numFmtId="0" fontId="1" fillId="0" borderId="5" xfId="0" applyFont="1" applyBorder="1" applyAlignment="1">
      <alignment horizontal="left"/>
    </xf>
    <xf numFmtId="0" fontId="1" fillId="0" borderId="0" xfId="0" applyFont="1" applyBorder="1" applyAlignment="1">
      <alignment horizontal="left"/>
    </xf>
    <xf numFmtId="0" fontId="1" fillId="0" borderId="6" xfId="0" applyFont="1" applyBorder="1" applyAlignment="1">
      <alignment horizontal="left"/>
    </xf>
    <xf numFmtId="0" fontId="1" fillId="0" borderId="10" xfId="0" applyFont="1" applyBorder="1" applyAlignment="1">
      <alignment horizontal="right" vertical="top"/>
    </xf>
    <xf numFmtId="0" fontId="1" fillId="0" borderId="11" xfId="0" applyFont="1" applyBorder="1" applyAlignment="1">
      <alignment horizontal="right" vertical="top"/>
    </xf>
    <xf numFmtId="0" fontId="1" fillId="0" borderId="12" xfId="0" applyFont="1" applyBorder="1" applyAlignment="1">
      <alignment horizontal="right" vertical="top"/>
    </xf>
    <xf numFmtId="0" fontId="1" fillId="0" borderId="0" xfId="0" applyFont="1" applyAlignment="1">
      <alignment horizontal="right" wrapText="1"/>
    </xf>
    <xf numFmtId="0" fontId="1" fillId="0" borderId="2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 vertical="top" wrapText="1"/>
    </xf>
    <xf numFmtId="0" fontId="1" fillId="0" borderId="5" xfId="0" applyFont="1" applyBorder="1" applyAlignment="1">
      <alignment horizontal="left" vertical="top" wrapText="1"/>
    </xf>
    <xf numFmtId="0" fontId="1" fillId="0" borderId="6" xfId="0" applyFont="1" applyBorder="1" applyAlignment="1">
      <alignment horizontal="left" vertical="top" wrapText="1"/>
    </xf>
    <xf numFmtId="0" fontId="1" fillId="0" borderId="7" xfId="0" applyFont="1" applyBorder="1" applyAlignment="1">
      <alignment horizontal="left" vertical="top" wrapText="1"/>
    </xf>
    <xf numFmtId="0" fontId="1" fillId="0" borderId="9" xfId="0" applyFont="1" applyBorder="1" applyAlignment="1">
      <alignment horizontal="left" vertical="top" wrapText="1"/>
    </xf>
    <xf numFmtId="0" fontId="1" fillId="0" borderId="13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top"/>
    </xf>
    <xf numFmtId="0" fontId="1" fillId="0" borderId="15" xfId="0" applyFont="1" applyBorder="1" applyAlignment="1">
      <alignment horizontal="center" vertical="top"/>
    </xf>
    <xf numFmtId="0" fontId="1" fillId="0" borderId="14" xfId="0" applyFont="1" applyBorder="1" applyAlignment="1">
      <alignment horizontal="center" vertical="top"/>
    </xf>
    <xf numFmtId="0" fontId="1" fillId="0" borderId="13" xfId="0" applyFont="1" applyBorder="1" applyAlignment="1">
      <alignment horizontal="center" vertical="top" wrapText="1"/>
    </xf>
    <xf numFmtId="0" fontId="1" fillId="0" borderId="14" xfId="0" applyFont="1" applyBorder="1" applyAlignment="1">
      <alignment horizontal="center" vertical="top" wrapText="1"/>
    </xf>
    <xf numFmtId="1" fontId="1" fillId="0" borderId="13" xfId="0" applyNumberFormat="1" applyFont="1" applyBorder="1" applyAlignment="1">
      <alignment horizontal="center" vertical="top"/>
    </xf>
    <xf numFmtId="1" fontId="1" fillId="0" borderId="15" xfId="0" applyNumberFormat="1" applyFont="1" applyBorder="1" applyAlignment="1">
      <alignment horizontal="center" vertical="top"/>
    </xf>
    <xf numFmtId="1" fontId="1" fillId="0" borderId="14" xfId="0" applyNumberFormat="1" applyFont="1" applyBorder="1" applyAlignment="1">
      <alignment horizontal="center" vertical="top"/>
    </xf>
    <xf numFmtId="0" fontId="1" fillId="0" borderId="15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left" vertical="top"/>
    </xf>
    <xf numFmtId="0" fontId="1" fillId="0" borderId="8" xfId="0" applyFont="1" applyBorder="1" applyAlignment="1">
      <alignment horizontal="left" vertical="top"/>
    </xf>
    <xf numFmtId="0" fontId="1" fillId="0" borderId="9" xfId="0" applyFont="1" applyBorder="1" applyAlignment="1">
      <alignment horizontal="left" vertical="top"/>
    </xf>
    <xf numFmtId="0" fontId="1" fillId="0" borderId="4" xfId="0" applyFont="1" applyBorder="1" applyAlignment="1">
      <alignment horizontal="left" vertical="top"/>
    </xf>
    <xf numFmtId="0" fontId="1" fillId="0" borderId="5" xfId="0" applyFont="1" applyBorder="1" applyAlignment="1">
      <alignment horizontal="left" vertical="top"/>
    </xf>
    <xf numFmtId="0" fontId="1" fillId="0" borderId="6" xfId="0" applyFont="1" applyBorder="1" applyAlignment="1">
      <alignment horizontal="left" vertical="top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left" vertical="center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1" fillId="0" borderId="0" xfId="0" applyFont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center" vertical="top" wrapText="1"/>
    </xf>
    <xf numFmtId="0" fontId="1" fillId="0" borderId="8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left" vertical="top"/>
    </xf>
    <xf numFmtId="0" fontId="1" fillId="0" borderId="10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0" xfId="0" applyFont="1" applyBorder="1" applyAlignment="1">
      <alignment horizontal="center" vertical="top"/>
    </xf>
    <xf numFmtId="2" fontId="1" fillId="0" borderId="10" xfId="0" applyNumberFormat="1" applyFont="1" applyBorder="1" applyAlignment="1">
      <alignment horizontal="right" vertical="top"/>
    </xf>
    <xf numFmtId="2" fontId="1" fillId="0" borderId="11" xfId="0" applyNumberFormat="1" applyFont="1" applyBorder="1" applyAlignment="1">
      <alignment horizontal="right" vertical="top"/>
    </xf>
    <xf numFmtId="2" fontId="1" fillId="0" borderId="12" xfId="0" applyNumberFormat="1" applyFont="1" applyBorder="1" applyAlignment="1">
      <alignment horizontal="right" vertical="top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2" fontId="1" fillId="0" borderId="2" xfId="0" applyNumberFormat="1" applyFont="1" applyBorder="1" applyAlignment="1">
      <alignment horizontal="center" vertical="top" wrapText="1"/>
    </xf>
    <xf numFmtId="2" fontId="1" fillId="0" borderId="3" xfId="0" applyNumberFormat="1" applyFont="1" applyBorder="1" applyAlignment="1">
      <alignment horizontal="center" vertical="top" wrapText="1"/>
    </xf>
    <xf numFmtId="2" fontId="1" fillId="0" borderId="4" xfId="0" applyNumberFormat="1" applyFont="1" applyBorder="1" applyAlignment="1">
      <alignment horizontal="center" vertical="top" wrapText="1"/>
    </xf>
    <xf numFmtId="2" fontId="1" fillId="0" borderId="5" xfId="0" applyNumberFormat="1" applyFont="1" applyBorder="1" applyAlignment="1">
      <alignment horizontal="center" vertical="top" wrapText="1"/>
    </xf>
    <xf numFmtId="2" fontId="1" fillId="0" borderId="0" xfId="0" applyNumberFormat="1" applyFont="1" applyBorder="1" applyAlignment="1">
      <alignment horizontal="center" vertical="top" wrapText="1"/>
    </xf>
    <xf numFmtId="2" fontId="1" fillId="0" borderId="6" xfId="0" applyNumberFormat="1" applyFont="1" applyBorder="1" applyAlignment="1">
      <alignment horizontal="center" vertical="top" wrapText="1"/>
    </xf>
    <xf numFmtId="0" fontId="1" fillId="0" borderId="0" xfId="0" applyFont="1" applyAlignment="1">
      <alignment horizontal="left"/>
    </xf>
    <xf numFmtId="0" fontId="1" fillId="0" borderId="3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vertical="top" wrapText="1"/>
    </xf>
    <xf numFmtId="0" fontId="1" fillId="0" borderId="8" xfId="0" applyFont="1" applyBorder="1" applyAlignment="1">
      <alignment horizontal="left" vertical="top" wrapText="1"/>
    </xf>
    <xf numFmtId="0" fontId="1" fillId="0" borderId="13" xfId="0" applyFont="1" applyBorder="1" applyAlignment="1">
      <alignment horizontal="left"/>
    </xf>
    <xf numFmtId="0" fontId="1" fillId="0" borderId="14" xfId="0" applyFont="1" applyBorder="1" applyAlignment="1">
      <alignment horizontal="left"/>
    </xf>
    <xf numFmtId="0" fontId="2" fillId="0" borderId="13" xfId="0" applyFont="1" applyBorder="1" applyAlignment="1">
      <alignment horizontal="left" vertical="top"/>
    </xf>
    <xf numFmtId="0" fontId="2" fillId="0" borderId="14" xfId="0" applyFont="1" applyBorder="1" applyAlignment="1">
      <alignment horizontal="left" vertical="top"/>
    </xf>
    <xf numFmtId="0" fontId="1" fillId="0" borderId="13" xfId="0" applyFont="1" applyBorder="1" applyAlignment="1">
      <alignment horizontal="center"/>
    </xf>
    <xf numFmtId="0" fontId="1" fillId="0" borderId="15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0" xfId="0" applyFont="1" applyBorder="1" applyAlignment="1">
      <alignment horizontal="center" vertical="top"/>
    </xf>
    <xf numFmtId="0" fontId="1" fillId="0" borderId="11" xfId="0" applyFont="1" applyBorder="1" applyAlignment="1">
      <alignment horizontal="center" vertical="top"/>
    </xf>
    <xf numFmtId="2" fontId="1" fillId="0" borderId="7" xfId="0" applyNumberFormat="1" applyFont="1" applyBorder="1" applyAlignment="1">
      <alignment horizontal="center" vertical="top" wrapText="1"/>
    </xf>
    <xf numFmtId="2" fontId="1" fillId="0" borderId="8" xfId="0" applyNumberFormat="1" applyFont="1" applyBorder="1" applyAlignment="1">
      <alignment horizontal="center" vertical="top" wrapText="1"/>
    </xf>
    <xf numFmtId="2" fontId="1" fillId="0" borderId="9" xfId="0" applyNumberFormat="1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13"/>
  <sheetViews>
    <sheetView tabSelected="1" topLeftCell="A16" workbookViewId="0">
      <selection activeCell="Q59" sqref="Q59"/>
    </sheetView>
  </sheetViews>
  <sheetFormatPr defaultRowHeight="15" x14ac:dyDescent="0.25"/>
  <cols>
    <col min="1" max="1" width="3.42578125" customWidth="1"/>
    <col min="2" max="2" width="10" customWidth="1"/>
    <col min="3" max="3" width="19" customWidth="1"/>
    <col min="4" max="4" width="6" customWidth="1"/>
    <col min="5" max="5" width="5.85546875" customWidth="1"/>
    <col min="6" max="6" width="19.42578125" customWidth="1"/>
    <col min="7" max="7" width="5.85546875" customWidth="1"/>
    <col min="8" max="8" width="4.85546875" customWidth="1"/>
    <col min="9" max="9" width="6.140625" customWidth="1"/>
    <col min="10" max="10" width="1.7109375" customWidth="1"/>
    <col min="11" max="11" width="6.7109375" customWidth="1"/>
    <col min="12" max="12" width="10.85546875" customWidth="1"/>
    <col min="13" max="13" width="9.140625" customWidth="1"/>
  </cols>
  <sheetData>
    <row r="1" spans="1:12" ht="1.5" customHeight="1" x14ac:dyDescent="0.25">
      <c r="A1" s="45" t="s">
        <v>8</v>
      </c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</row>
    <row r="2" spans="1:12" ht="0.75" hidden="1" customHeight="1" x14ac:dyDescent="0.25">
      <c r="A2" s="45"/>
      <c r="B2" s="45"/>
      <c r="C2" s="45"/>
      <c r="D2" s="45"/>
      <c r="E2" s="45"/>
      <c r="F2" s="45"/>
      <c r="G2" s="45"/>
      <c r="H2" s="45"/>
      <c r="I2" s="45"/>
      <c r="J2" s="45"/>
      <c r="K2" s="45"/>
      <c r="L2" s="45"/>
    </row>
    <row r="3" spans="1:12" ht="76.5" customHeight="1" x14ac:dyDescent="0.25">
      <c r="A3" s="45"/>
      <c r="B3" s="45"/>
      <c r="C3" s="45"/>
      <c r="D3" s="45"/>
      <c r="E3" s="45"/>
      <c r="F3" s="45"/>
      <c r="G3" s="45"/>
      <c r="H3" s="45"/>
      <c r="I3" s="45"/>
      <c r="J3" s="45"/>
      <c r="K3" s="45"/>
      <c r="L3" s="45"/>
    </row>
    <row r="4" spans="1:12" ht="4.5" customHeight="1" x14ac:dyDescent="0.25">
      <c r="A4" s="5"/>
      <c r="B4" s="5"/>
      <c r="C4" s="5"/>
      <c r="D4" s="5"/>
      <c r="E4" s="5"/>
      <c r="F4" s="5"/>
      <c r="G4" s="5"/>
      <c r="H4" s="5"/>
      <c r="I4" s="5"/>
      <c r="J4" s="5"/>
    </row>
    <row r="5" spans="1:12" ht="3.75" customHeight="1" x14ac:dyDescent="0.25">
      <c r="A5" s="5"/>
      <c r="B5" s="5"/>
      <c r="C5" s="5"/>
      <c r="D5" s="5"/>
      <c r="E5" s="5"/>
      <c r="F5" s="5"/>
      <c r="G5" s="5"/>
      <c r="H5" s="5"/>
      <c r="I5" s="5"/>
      <c r="J5" s="5"/>
    </row>
    <row r="6" spans="1:12" ht="0.75" customHeight="1" x14ac:dyDescent="0.25">
      <c r="A6" s="5"/>
      <c r="B6" s="5"/>
      <c r="C6" s="5"/>
      <c r="D6" s="5"/>
      <c r="E6" s="5"/>
      <c r="F6" s="5"/>
      <c r="G6" s="5"/>
      <c r="H6" s="5"/>
      <c r="I6" s="5"/>
      <c r="J6" s="5"/>
    </row>
    <row r="7" spans="1:12" ht="2.25" customHeight="1" x14ac:dyDescent="0.25">
      <c r="A7" s="5"/>
      <c r="B7" s="5"/>
      <c r="C7" s="5"/>
      <c r="D7" s="5"/>
      <c r="E7" s="5"/>
      <c r="F7" s="5"/>
      <c r="G7" s="5"/>
      <c r="H7" s="5"/>
      <c r="I7" s="5"/>
      <c r="J7" s="5"/>
    </row>
    <row r="8" spans="1:12" x14ac:dyDescent="0.25">
      <c r="A8" s="99" t="s">
        <v>9</v>
      </c>
      <c r="B8" s="99"/>
      <c r="C8" s="99"/>
      <c r="D8" s="99"/>
      <c r="E8" s="99"/>
      <c r="F8" s="99"/>
      <c r="G8" s="99"/>
      <c r="H8" s="99"/>
      <c r="I8" s="99"/>
      <c r="J8" s="99"/>
      <c r="K8" s="99"/>
      <c r="L8" s="99"/>
    </row>
    <row r="9" spans="1:12" ht="1.5" customHeight="1" x14ac:dyDescent="0.25">
      <c r="A9" s="5"/>
      <c r="B9" s="5"/>
      <c r="C9" s="5"/>
      <c r="D9" s="5"/>
      <c r="E9" s="5"/>
      <c r="F9" s="5"/>
      <c r="G9" s="5"/>
      <c r="H9" s="5"/>
      <c r="I9" s="5"/>
      <c r="J9" s="5"/>
    </row>
    <row r="10" spans="1:12" ht="15" customHeight="1" x14ac:dyDescent="0.25">
      <c r="A10" s="98" t="s">
        <v>37</v>
      </c>
      <c r="B10" s="98"/>
      <c r="C10" s="98"/>
      <c r="D10" s="98"/>
      <c r="E10" s="98"/>
      <c r="F10" s="98"/>
      <c r="G10" s="98"/>
      <c r="H10" s="98"/>
      <c r="I10" s="98"/>
      <c r="J10" s="98"/>
      <c r="K10" s="98"/>
      <c r="L10" s="98"/>
    </row>
    <row r="11" spans="1:12" x14ac:dyDescent="0.25">
      <c r="A11" s="98"/>
      <c r="B11" s="98"/>
      <c r="C11" s="98"/>
      <c r="D11" s="98"/>
      <c r="E11" s="98"/>
      <c r="F11" s="98"/>
      <c r="G11" s="98"/>
      <c r="H11" s="98"/>
      <c r="I11" s="98"/>
      <c r="J11" s="98"/>
      <c r="K11" s="98"/>
      <c r="L11" s="98"/>
    </row>
    <row r="12" spans="1:12" x14ac:dyDescent="0.25">
      <c r="A12" s="98"/>
      <c r="B12" s="98"/>
      <c r="C12" s="98"/>
      <c r="D12" s="98"/>
      <c r="E12" s="98"/>
      <c r="F12" s="98"/>
      <c r="G12" s="98"/>
      <c r="H12" s="98"/>
      <c r="I12" s="98"/>
      <c r="J12" s="98"/>
      <c r="K12" s="98"/>
      <c r="L12" s="98"/>
    </row>
    <row r="13" spans="1:12" ht="6.75" customHeight="1" x14ac:dyDescent="0.25">
      <c r="A13" s="98"/>
      <c r="B13" s="98"/>
      <c r="C13" s="98"/>
      <c r="D13" s="98"/>
      <c r="E13" s="98"/>
      <c r="F13" s="98"/>
      <c r="G13" s="98"/>
      <c r="H13" s="98"/>
      <c r="I13" s="98"/>
      <c r="J13" s="98"/>
      <c r="K13" s="98"/>
      <c r="L13" s="98"/>
    </row>
    <row r="14" spans="1:12" ht="3.75" customHeight="1" x14ac:dyDescent="0.25">
      <c r="A14" s="5"/>
      <c r="B14" s="5"/>
      <c r="C14" s="5"/>
      <c r="D14" s="5"/>
      <c r="E14" s="5"/>
      <c r="F14" s="5"/>
      <c r="G14" s="5"/>
      <c r="H14" s="5"/>
      <c r="I14" s="5"/>
      <c r="J14" s="5"/>
    </row>
    <row r="15" spans="1:12" ht="15" customHeight="1" x14ac:dyDescent="0.25">
      <c r="A15" s="71" t="s">
        <v>10</v>
      </c>
      <c r="B15" s="71"/>
      <c r="C15" s="71"/>
      <c r="D15" s="71"/>
      <c r="E15" s="71"/>
      <c r="F15" s="71"/>
      <c r="G15" s="71"/>
      <c r="H15" s="71"/>
      <c r="I15" s="71"/>
      <c r="J15" s="71"/>
      <c r="K15" s="71"/>
      <c r="L15" s="71"/>
    </row>
    <row r="16" spans="1:12" x14ac:dyDescent="0.25">
      <c r="A16" s="71"/>
      <c r="B16" s="71"/>
      <c r="C16" s="71"/>
      <c r="D16" s="71"/>
      <c r="E16" s="71"/>
      <c r="F16" s="71"/>
      <c r="G16" s="71"/>
      <c r="H16" s="71"/>
      <c r="I16" s="71"/>
      <c r="J16" s="71"/>
      <c r="K16" s="71"/>
      <c r="L16" s="71"/>
    </row>
    <row r="17" spans="1:18" ht="9.75" customHeight="1" x14ac:dyDescent="0.25">
      <c r="A17" s="5"/>
      <c r="B17" s="5"/>
      <c r="C17" s="5"/>
      <c r="D17" s="5"/>
      <c r="E17" s="5"/>
      <c r="F17" s="5"/>
      <c r="G17" s="5"/>
      <c r="H17" s="5"/>
      <c r="I17" s="5"/>
      <c r="J17" s="5"/>
    </row>
    <row r="18" spans="1:18" ht="15" customHeight="1" x14ac:dyDescent="0.25">
      <c r="A18" s="70" t="s">
        <v>24</v>
      </c>
      <c r="B18" s="70"/>
      <c r="C18" s="70"/>
      <c r="D18" s="70"/>
      <c r="E18" s="70"/>
      <c r="F18" s="70"/>
      <c r="G18" s="70"/>
      <c r="H18" s="70"/>
      <c r="I18" s="70"/>
      <c r="J18" s="70"/>
      <c r="K18" s="70"/>
      <c r="L18" s="70"/>
    </row>
    <row r="19" spans="1:18" ht="63" customHeight="1" x14ac:dyDescent="0.25">
      <c r="A19" s="70"/>
      <c r="B19" s="70"/>
      <c r="C19" s="70"/>
      <c r="D19" s="70"/>
      <c r="E19" s="70"/>
      <c r="F19" s="70"/>
      <c r="G19" s="70"/>
      <c r="H19" s="70"/>
      <c r="I19" s="70"/>
      <c r="J19" s="70"/>
      <c r="K19" s="70"/>
      <c r="L19" s="70"/>
    </row>
    <row r="20" spans="1:18" ht="8.25" customHeight="1" x14ac:dyDescent="0.25">
      <c r="A20" s="11"/>
      <c r="B20" s="11"/>
      <c r="C20" s="11"/>
      <c r="D20" s="2"/>
      <c r="E20" s="2"/>
      <c r="F20" s="2"/>
      <c r="G20" s="11"/>
      <c r="H20" s="11"/>
      <c r="I20" s="11"/>
      <c r="J20" s="11"/>
    </row>
    <row r="21" spans="1:18" ht="91.5" customHeight="1" x14ac:dyDescent="0.25">
      <c r="A21" s="8" t="s">
        <v>11</v>
      </c>
      <c r="B21" s="58" t="s">
        <v>12</v>
      </c>
      <c r="C21" s="59"/>
      <c r="D21" s="58" t="s">
        <v>13</v>
      </c>
      <c r="E21" s="63"/>
      <c r="F21" s="59"/>
      <c r="G21" s="52" t="s">
        <v>14</v>
      </c>
      <c r="H21" s="53"/>
      <c r="I21" s="53"/>
      <c r="J21" s="53"/>
      <c r="K21" s="54"/>
      <c r="L21" s="8" t="s">
        <v>15</v>
      </c>
    </row>
    <row r="22" spans="1:18" x14ac:dyDescent="0.25">
      <c r="A22" s="9">
        <v>1</v>
      </c>
      <c r="B22" s="55">
        <v>2</v>
      </c>
      <c r="C22" s="57"/>
      <c r="D22" s="55">
        <v>3</v>
      </c>
      <c r="E22" s="56"/>
      <c r="F22" s="57"/>
      <c r="G22" s="55">
        <v>4</v>
      </c>
      <c r="H22" s="56"/>
      <c r="I22" s="56"/>
      <c r="J22" s="56"/>
      <c r="K22" s="57"/>
      <c r="L22" s="9">
        <v>5</v>
      </c>
    </row>
    <row r="23" spans="1:18" x14ac:dyDescent="0.25">
      <c r="A23" s="9"/>
      <c r="B23" s="55" t="s">
        <v>16</v>
      </c>
      <c r="C23" s="57"/>
      <c r="D23" s="60">
        <v>13883</v>
      </c>
      <c r="E23" s="61"/>
      <c r="F23" s="62"/>
      <c r="G23" s="55"/>
      <c r="H23" s="56"/>
      <c r="I23" s="56"/>
      <c r="J23" s="56"/>
      <c r="K23" s="57"/>
      <c r="L23" s="12"/>
    </row>
    <row r="24" spans="1:18" x14ac:dyDescent="0.25">
      <c r="A24" s="42">
        <v>1</v>
      </c>
      <c r="B24" s="46" t="s">
        <v>33</v>
      </c>
      <c r="C24" s="47"/>
      <c r="D24" s="23" t="s">
        <v>0</v>
      </c>
      <c r="E24" s="13">
        <v>105</v>
      </c>
      <c r="F24" s="1" t="s">
        <v>1</v>
      </c>
      <c r="G24" s="30" t="str">
        <f>D23&amp;"/100*"&amp;E24&amp;"*"&amp;D25/100</f>
        <v>13883/100*105*0,02</v>
      </c>
      <c r="H24" s="31"/>
      <c r="I24" s="31"/>
      <c r="J24" s="31"/>
      <c r="K24" s="32"/>
      <c r="L24" s="95">
        <f>D23/100*E24*(D25/100)</f>
        <v>291.54300000000006</v>
      </c>
    </row>
    <row r="25" spans="1:18" x14ac:dyDescent="0.25">
      <c r="A25" s="43"/>
      <c r="B25" s="48"/>
      <c r="C25" s="49"/>
      <c r="D25" s="22">
        <v>2</v>
      </c>
      <c r="E25" s="40" t="s">
        <v>2</v>
      </c>
      <c r="F25" s="41"/>
      <c r="G25" s="33"/>
      <c r="H25" s="34"/>
      <c r="I25" s="34"/>
      <c r="J25" s="34"/>
      <c r="K25" s="35"/>
      <c r="L25" s="96"/>
    </row>
    <row r="26" spans="1:18" ht="51.75" customHeight="1" x14ac:dyDescent="0.25">
      <c r="A26" s="44"/>
      <c r="B26" s="50"/>
      <c r="C26" s="51"/>
      <c r="D26" s="64" t="s">
        <v>3</v>
      </c>
      <c r="E26" s="65"/>
      <c r="F26" s="66"/>
      <c r="G26" s="36"/>
      <c r="H26" s="37"/>
      <c r="I26" s="37"/>
      <c r="J26" s="37"/>
      <c r="K26" s="38"/>
      <c r="L26" s="97"/>
    </row>
    <row r="27" spans="1:18" ht="1.5" hidden="1" customHeight="1" x14ac:dyDescent="0.25">
      <c r="A27" s="42"/>
      <c r="B27" s="46"/>
      <c r="C27" s="67"/>
      <c r="D27" s="24"/>
      <c r="E27" s="25"/>
      <c r="F27" s="10"/>
      <c r="G27" s="72"/>
      <c r="H27" s="73"/>
      <c r="I27" s="73"/>
      <c r="J27" s="73"/>
      <c r="K27" s="74"/>
      <c r="L27" s="95"/>
    </row>
    <row r="28" spans="1:18" ht="1.5" hidden="1" customHeight="1" x14ac:dyDescent="0.25">
      <c r="A28" s="43"/>
      <c r="B28" s="68"/>
      <c r="C28" s="69"/>
      <c r="D28" s="22"/>
      <c r="E28" s="40"/>
      <c r="F28" s="41"/>
      <c r="G28" s="75"/>
      <c r="H28" s="76"/>
      <c r="I28" s="76"/>
      <c r="J28" s="76"/>
      <c r="K28" s="77"/>
      <c r="L28" s="96"/>
    </row>
    <row r="29" spans="1:18" hidden="1" x14ac:dyDescent="0.25">
      <c r="A29" s="43"/>
      <c r="B29" s="68"/>
      <c r="C29" s="69"/>
      <c r="D29" s="39"/>
      <c r="E29" s="40"/>
      <c r="F29" s="41"/>
      <c r="G29" s="75"/>
      <c r="H29" s="76"/>
      <c r="I29" s="76"/>
      <c r="J29" s="76"/>
      <c r="K29" s="77"/>
      <c r="L29" s="96"/>
    </row>
    <row r="30" spans="1:18" ht="49.5" hidden="1" customHeight="1" x14ac:dyDescent="0.25">
      <c r="A30" s="44"/>
      <c r="B30" s="64"/>
      <c r="C30" s="66"/>
      <c r="D30" s="15"/>
      <c r="E30" s="17"/>
      <c r="F30" s="16"/>
      <c r="G30" s="78"/>
      <c r="H30" s="79"/>
      <c r="I30" s="79"/>
      <c r="J30" s="79"/>
      <c r="K30" s="80"/>
      <c r="L30" s="97"/>
    </row>
    <row r="31" spans="1:18" ht="15" customHeight="1" x14ac:dyDescent="0.25">
      <c r="A31" s="42">
        <v>2</v>
      </c>
      <c r="B31" s="46" t="s">
        <v>34</v>
      </c>
      <c r="C31" s="67"/>
      <c r="D31" s="19" t="s">
        <v>0</v>
      </c>
      <c r="E31" s="2">
        <v>122</v>
      </c>
      <c r="F31" s="3" t="s">
        <v>4</v>
      </c>
      <c r="G31" s="30" t="str">
        <f>D23&amp;"/100*"&amp;E31&amp;"*"&amp;D32/100&amp;"*"&amp;E34</f>
        <v>13883/100*122*0,034*0,8</v>
      </c>
      <c r="H31" s="31"/>
      <c r="I31" s="31"/>
      <c r="J31" s="31"/>
      <c r="K31" s="32"/>
      <c r="L31" s="95">
        <f>D23/100*E31*(D32/100)*E34</f>
        <v>460.69347200000016</v>
      </c>
    </row>
    <row r="32" spans="1:18" x14ac:dyDescent="0.25">
      <c r="A32" s="43"/>
      <c r="B32" s="68"/>
      <c r="C32" s="69"/>
      <c r="D32" s="22">
        <v>3.4</v>
      </c>
      <c r="E32" s="40" t="s">
        <v>2</v>
      </c>
      <c r="F32" s="41"/>
      <c r="G32" s="33"/>
      <c r="H32" s="94"/>
      <c r="I32" s="94"/>
      <c r="J32" s="94"/>
      <c r="K32" s="35"/>
      <c r="L32" s="96"/>
      <c r="P32" s="26"/>
      <c r="Q32" s="27"/>
      <c r="R32" s="26"/>
    </row>
    <row r="33" spans="1:18" x14ac:dyDescent="0.25">
      <c r="A33" s="43"/>
      <c r="B33" s="68"/>
      <c r="C33" s="69"/>
      <c r="D33" s="39" t="s">
        <v>25</v>
      </c>
      <c r="E33" s="40"/>
      <c r="F33" s="41"/>
      <c r="G33" s="33"/>
      <c r="H33" s="94"/>
      <c r="I33" s="94"/>
      <c r="J33" s="94"/>
      <c r="K33" s="35"/>
      <c r="L33" s="96"/>
      <c r="P33" s="26"/>
      <c r="Q33" s="27"/>
      <c r="R33" s="26"/>
    </row>
    <row r="34" spans="1:18" x14ac:dyDescent="0.25">
      <c r="A34" s="44"/>
      <c r="B34" s="64"/>
      <c r="C34" s="66"/>
      <c r="D34" s="15" t="s">
        <v>23</v>
      </c>
      <c r="E34" s="17">
        <v>0.8</v>
      </c>
      <c r="F34" s="29" t="s">
        <v>36</v>
      </c>
      <c r="G34" s="36"/>
      <c r="H34" s="37"/>
      <c r="I34" s="37"/>
      <c r="J34" s="37"/>
      <c r="K34" s="38"/>
      <c r="L34" s="97"/>
      <c r="P34" s="26"/>
      <c r="Q34" s="27"/>
      <c r="R34" s="26"/>
    </row>
    <row r="35" spans="1:18" ht="15" customHeight="1" x14ac:dyDescent="0.25">
      <c r="A35" s="42">
        <v>3</v>
      </c>
      <c r="B35" s="46" t="s">
        <v>35</v>
      </c>
      <c r="C35" s="67"/>
      <c r="D35" s="19" t="s">
        <v>0</v>
      </c>
      <c r="E35" s="2">
        <v>3900</v>
      </c>
      <c r="F35" s="3" t="s">
        <v>26</v>
      </c>
      <c r="G35" s="30" t="str">
        <f>E35&amp;"*"&amp;D36/1&amp;"*"&amp;E38</f>
        <v>3900*0,2*1</v>
      </c>
      <c r="H35" s="31"/>
      <c r="I35" s="31"/>
      <c r="J35" s="31"/>
      <c r="K35" s="32"/>
      <c r="L35" s="95">
        <f>E35*(D36)*E38</f>
        <v>780</v>
      </c>
      <c r="P35" s="26"/>
      <c r="Q35" s="26"/>
      <c r="R35" s="26"/>
    </row>
    <row r="36" spans="1:18" x14ac:dyDescent="0.25">
      <c r="A36" s="43"/>
      <c r="B36" s="68"/>
      <c r="C36" s="69"/>
      <c r="D36" s="28">
        <v>0.2</v>
      </c>
      <c r="E36" s="40" t="s">
        <v>32</v>
      </c>
      <c r="F36" s="41"/>
      <c r="G36" s="33"/>
      <c r="H36" s="94"/>
      <c r="I36" s="94"/>
      <c r="J36" s="94"/>
      <c r="K36" s="35"/>
      <c r="L36" s="96"/>
      <c r="P36" s="26"/>
      <c r="Q36" s="26"/>
      <c r="R36" s="26"/>
    </row>
    <row r="37" spans="1:18" ht="3.75" customHeight="1" x14ac:dyDescent="0.25">
      <c r="A37" s="43"/>
      <c r="B37" s="68"/>
      <c r="C37" s="69"/>
      <c r="D37" s="39"/>
      <c r="E37" s="40"/>
      <c r="F37" s="41"/>
      <c r="G37" s="33"/>
      <c r="H37" s="94"/>
      <c r="I37" s="94"/>
      <c r="J37" s="94"/>
      <c r="K37" s="35"/>
      <c r="L37" s="96"/>
      <c r="P37" s="26"/>
      <c r="Q37" s="26"/>
      <c r="R37" s="26"/>
    </row>
    <row r="38" spans="1:18" ht="14.25" customHeight="1" x14ac:dyDescent="0.25">
      <c r="A38" s="44"/>
      <c r="B38" s="64"/>
      <c r="C38" s="66"/>
      <c r="D38" s="15" t="s">
        <v>23</v>
      </c>
      <c r="E38" s="17">
        <v>1</v>
      </c>
      <c r="F38" s="16" t="s">
        <v>27</v>
      </c>
      <c r="G38" s="36"/>
      <c r="H38" s="37"/>
      <c r="I38" s="37"/>
      <c r="J38" s="37"/>
      <c r="K38" s="38"/>
      <c r="L38" s="97"/>
      <c r="P38" s="26"/>
      <c r="Q38" s="26"/>
      <c r="R38" s="26"/>
    </row>
    <row r="39" spans="1:18" ht="3" hidden="1" customHeight="1" x14ac:dyDescent="0.25">
      <c r="A39" s="42"/>
      <c r="B39" s="46"/>
      <c r="C39" s="67"/>
      <c r="D39" s="19"/>
      <c r="E39" s="2"/>
      <c r="F39" s="3"/>
      <c r="G39" s="30"/>
      <c r="H39" s="31"/>
      <c r="I39" s="31"/>
      <c r="J39" s="31"/>
      <c r="K39" s="32"/>
      <c r="L39" s="95"/>
    </row>
    <row r="40" spans="1:18" hidden="1" x14ac:dyDescent="0.25">
      <c r="A40" s="43"/>
      <c r="B40" s="68"/>
      <c r="C40" s="69"/>
      <c r="D40" s="22"/>
      <c r="E40" s="40"/>
      <c r="F40" s="41"/>
      <c r="G40" s="33"/>
      <c r="H40" s="94"/>
      <c r="I40" s="94"/>
      <c r="J40" s="94"/>
      <c r="K40" s="35"/>
      <c r="L40" s="96"/>
    </row>
    <row r="41" spans="1:18" hidden="1" x14ac:dyDescent="0.25">
      <c r="A41" s="43"/>
      <c r="B41" s="68"/>
      <c r="C41" s="69"/>
      <c r="D41" s="39"/>
      <c r="E41" s="40"/>
      <c r="F41" s="41"/>
      <c r="G41" s="33"/>
      <c r="H41" s="94"/>
      <c r="I41" s="94"/>
      <c r="J41" s="94"/>
      <c r="K41" s="35"/>
      <c r="L41" s="96"/>
    </row>
    <row r="42" spans="1:18" hidden="1" x14ac:dyDescent="0.25">
      <c r="A42" s="44"/>
      <c r="B42" s="64"/>
      <c r="C42" s="66"/>
      <c r="D42" s="15"/>
      <c r="E42" s="17"/>
      <c r="F42" s="16"/>
      <c r="G42" s="36"/>
      <c r="H42" s="37"/>
      <c r="I42" s="37"/>
      <c r="J42" s="37"/>
      <c r="K42" s="38"/>
      <c r="L42" s="97"/>
    </row>
    <row r="43" spans="1:18" ht="1.5" hidden="1" customHeight="1" x14ac:dyDescent="0.25">
      <c r="A43" s="42"/>
      <c r="B43" s="46"/>
      <c r="C43" s="67"/>
      <c r="D43" s="19"/>
      <c r="E43" s="2"/>
      <c r="F43" s="3"/>
      <c r="G43" s="30"/>
      <c r="H43" s="31"/>
      <c r="I43" s="31"/>
      <c r="J43" s="31"/>
      <c r="K43" s="32"/>
      <c r="L43" s="95"/>
    </row>
    <row r="44" spans="1:18" hidden="1" x14ac:dyDescent="0.25">
      <c r="A44" s="43"/>
      <c r="B44" s="68"/>
      <c r="C44" s="69"/>
      <c r="D44" s="22"/>
      <c r="E44" s="40"/>
      <c r="F44" s="41"/>
      <c r="G44" s="33"/>
      <c r="H44" s="94"/>
      <c r="I44" s="94"/>
      <c r="J44" s="94"/>
      <c r="K44" s="35"/>
      <c r="L44" s="96"/>
    </row>
    <row r="45" spans="1:18" hidden="1" x14ac:dyDescent="0.25">
      <c r="A45" s="43"/>
      <c r="B45" s="68"/>
      <c r="C45" s="69"/>
      <c r="D45" s="39"/>
      <c r="E45" s="40"/>
      <c r="F45" s="41"/>
      <c r="G45" s="33"/>
      <c r="H45" s="94"/>
      <c r="I45" s="94"/>
      <c r="J45" s="94"/>
      <c r="K45" s="35"/>
      <c r="L45" s="96"/>
    </row>
    <row r="46" spans="1:18" hidden="1" x14ac:dyDescent="0.25">
      <c r="A46" s="44"/>
      <c r="B46" s="64"/>
      <c r="C46" s="66"/>
      <c r="D46" s="15"/>
      <c r="E46" s="17"/>
      <c r="F46" s="16"/>
      <c r="G46" s="36"/>
      <c r="H46" s="37"/>
      <c r="I46" s="37"/>
      <c r="J46" s="37"/>
      <c r="K46" s="38"/>
      <c r="L46" s="97"/>
    </row>
    <row r="47" spans="1:18" ht="15" hidden="1" customHeight="1" x14ac:dyDescent="0.25">
      <c r="A47" s="42"/>
      <c r="B47" s="46"/>
      <c r="C47" s="67"/>
      <c r="D47" s="19"/>
      <c r="E47" s="2"/>
      <c r="F47" s="3"/>
      <c r="G47" s="30"/>
      <c r="H47" s="31"/>
      <c r="I47" s="31"/>
      <c r="J47" s="31"/>
      <c r="K47" s="32"/>
      <c r="L47" s="95"/>
    </row>
    <row r="48" spans="1:18" hidden="1" x14ac:dyDescent="0.25">
      <c r="A48" s="43"/>
      <c r="B48" s="68"/>
      <c r="C48" s="69"/>
      <c r="D48" s="22"/>
      <c r="E48" s="40"/>
      <c r="F48" s="41"/>
      <c r="G48" s="33"/>
      <c r="H48" s="94"/>
      <c r="I48" s="94"/>
      <c r="J48" s="94"/>
      <c r="K48" s="35"/>
      <c r="L48" s="96"/>
    </row>
    <row r="49" spans="1:12" hidden="1" x14ac:dyDescent="0.25">
      <c r="A49" s="43"/>
      <c r="B49" s="68"/>
      <c r="C49" s="69"/>
      <c r="D49" s="39"/>
      <c r="E49" s="40"/>
      <c r="F49" s="41"/>
      <c r="G49" s="33"/>
      <c r="H49" s="94"/>
      <c r="I49" s="94"/>
      <c r="J49" s="94"/>
      <c r="K49" s="35"/>
      <c r="L49" s="96"/>
    </row>
    <row r="50" spans="1:12" hidden="1" x14ac:dyDescent="0.25">
      <c r="A50" s="44"/>
      <c r="B50" s="64"/>
      <c r="C50" s="66"/>
      <c r="D50" s="15"/>
      <c r="E50" s="17"/>
      <c r="F50" s="16"/>
      <c r="G50" s="36"/>
      <c r="H50" s="37"/>
      <c r="I50" s="37"/>
      <c r="J50" s="37"/>
      <c r="K50" s="38"/>
      <c r="L50" s="97"/>
    </row>
    <row r="51" spans="1:12" hidden="1" x14ac:dyDescent="0.25">
      <c r="A51" s="42"/>
      <c r="B51" s="46"/>
      <c r="C51" s="67"/>
      <c r="D51" s="19"/>
      <c r="E51" s="2"/>
      <c r="F51" s="3"/>
      <c r="G51" s="30"/>
      <c r="H51" s="31"/>
      <c r="I51" s="31"/>
      <c r="J51" s="31"/>
      <c r="K51" s="32"/>
      <c r="L51" s="95"/>
    </row>
    <row r="52" spans="1:12" hidden="1" x14ac:dyDescent="0.25">
      <c r="A52" s="43"/>
      <c r="B52" s="68"/>
      <c r="C52" s="69"/>
      <c r="D52" s="22"/>
      <c r="E52" s="40"/>
      <c r="F52" s="41"/>
      <c r="G52" s="33"/>
      <c r="H52" s="94"/>
      <c r="I52" s="94"/>
      <c r="J52" s="94"/>
      <c r="K52" s="35"/>
      <c r="L52" s="96"/>
    </row>
    <row r="53" spans="1:12" hidden="1" x14ac:dyDescent="0.25">
      <c r="A53" s="43"/>
      <c r="B53" s="68"/>
      <c r="C53" s="69"/>
      <c r="D53" s="39"/>
      <c r="E53" s="40"/>
      <c r="F53" s="41"/>
      <c r="G53" s="33"/>
      <c r="H53" s="94"/>
      <c r="I53" s="94"/>
      <c r="J53" s="94"/>
      <c r="K53" s="35"/>
      <c r="L53" s="96"/>
    </row>
    <row r="54" spans="1:12" hidden="1" x14ac:dyDescent="0.25">
      <c r="A54" s="44"/>
      <c r="B54" s="64"/>
      <c r="C54" s="66"/>
      <c r="D54" s="15"/>
      <c r="E54" s="17"/>
      <c r="F54" s="16"/>
      <c r="G54" s="36"/>
      <c r="H54" s="37"/>
      <c r="I54" s="37"/>
      <c r="J54" s="37"/>
      <c r="K54" s="38"/>
      <c r="L54" s="97"/>
    </row>
    <row r="55" spans="1:12" ht="15" customHeight="1" x14ac:dyDescent="0.25">
      <c r="A55" s="118">
        <v>4</v>
      </c>
      <c r="B55" s="46" t="s">
        <v>28</v>
      </c>
      <c r="C55" s="47"/>
      <c r="D55" s="18" t="s">
        <v>5</v>
      </c>
      <c r="E55" s="13">
        <v>450</v>
      </c>
      <c r="F55" s="1" t="s">
        <v>6</v>
      </c>
      <c r="G55" s="100" t="str">
        <f>"("&amp;E55&amp;"+" &amp;D23&amp; "*" &amp;E56&amp; ")*" &amp;D57/100&amp; "*1000*"&amp;E59</f>
        <v>(450+13883*0,006)*0,021*1000*0,4</v>
      </c>
      <c r="H55" s="101"/>
      <c r="I55" s="101"/>
      <c r="J55" s="101"/>
      <c r="K55" s="102"/>
      <c r="L55" s="95">
        <f>(E55+D23*E56)*(D57/100)*1000*E59</f>
        <v>4479.7031999999999</v>
      </c>
    </row>
    <row r="56" spans="1:12" x14ac:dyDescent="0.25">
      <c r="A56" s="119"/>
      <c r="B56" s="48"/>
      <c r="C56" s="49"/>
      <c r="D56" s="19" t="s">
        <v>0</v>
      </c>
      <c r="E56" s="4">
        <v>6.0000000000000001E-3</v>
      </c>
      <c r="F56" s="3" t="s">
        <v>6</v>
      </c>
      <c r="G56" s="103"/>
      <c r="H56" s="104"/>
      <c r="I56" s="104"/>
      <c r="J56" s="104"/>
      <c r="K56" s="105"/>
      <c r="L56" s="96"/>
    </row>
    <row r="57" spans="1:12" x14ac:dyDescent="0.25">
      <c r="A57" s="119"/>
      <c r="B57" s="48"/>
      <c r="C57" s="49"/>
      <c r="D57" s="20">
        <v>2.1</v>
      </c>
      <c r="E57" s="40" t="s">
        <v>2</v>
      </c>
      <c r="F57" s="41"/>
      <c r="G57" s="103"/>
      <c r="H57" s="104"/>
      <c r="I57" s="104"/>
      <c r="J57" s="104"/>
      <c r="K57" s="105"/>
      <c r="L57" s="96"/>
    </row>
    <row r="58" spans="1:12" x14ac:dyDescent="0.25">
      <c r="A58" s="119"/>
      <c r="B58" s="48"/>
      <c r="C58" s="49"/>
      <c r="D58" s="39" t="s">
        <v>7</v>
      </c>
      <c r="E58" s="40"/>
      <c r="F58" s="41"/>
      <c r="G58" s="103"/>
      <c r="H58" s="104"/>
      <c r="I58" s="104"/>
      <c r="J58" s="104"/>
      <c r="K58" s="105"/>
      <c r="L58" s="96"/>
    </row>
    <row r="59" spans="1:12" x14ac:dyDescent="0.25">
      <c r="A59" s="119"/>
      <c r="B59" s="48"/>
      <c r="C59" s="49"/>
      <c r="D59" s="15" t="s">
        <v>23</v>
      </c>
      <c r="E59" s="17">
        <v>0.4</v>
      </c>
      <c r="F59" s="29" t="s">
        <v>31</v>
      </c>
      <c r="G59" s="103"/>
      <c r="H59" s="104"/>
      <c r="I59" s="104"/>
      <c r="J59" s="104"/>
      <c r="K59" s="105"/>
      <c r="L59" s="96"/>
    </row>
    <row r="60" spans="1:12" x14ac:dyDescent="0.25">
      <c r="A60" s="42"/>
      <c r="B60" s="81" t="s">
        <v>17</v>
      </c>
      <c r="C60" s="67"/>
      <c r="D60" s="85"/>
      <c r="E60" s="86"/>
      <c r="F60" s="87"/>
      <c r="G60" s="46" t="str">
        <f>"("&amp;E55&amp;"+" &amp;D23&amp; "*" &amp;E56&amp; ")*" &amp;D57/100&amp; "*1000*0,05*"&amp;E59</f>
        <v>(450+13883*0,006)*0,021*1000*0,05*0,4</v>
      </c>
      <c r="H60" s="107"/>
      <c r="I60" s="107"/>
      <c r="J60" s="107"/>
      <c r="K60" s="107"/>
      <c r="L60" s="95">
        <f>(E55+D23*E56)*(D57/100)*1000*0.05*E59</f>
        <v>223.98516000000001</v>
      </c>
    </row>
    <row r="61" spans="1:12" ht="3.75" customHeight="1" x14ac:dyDescent="0.25">
      <c r="A61" s="43"/>
      <c r="B61" s="68"/>
      <c r="C61" s="69"/>
      <c r="D61" s="88"/>
      <c r="E61" s="89"/>
      <c r="F61" s="90"/>
      <c r="G61" s="48"/>
      <c r="H61" s="108"/>
      <c r="I61" s="108"/>
      <c r="J61" s="108"/>
      <c r="K61" s="108"/>
      <c r="L61" s="96"/>
    </row>
    <row r="62" spans="1:12" x14ac:dyDescent="0.25">
      <c r="A62" s="44"/>
      <c r="B62" s="64"/>
      <c r="C62" s="66"/>
      <c r="D62" s="91"/>
      <c r="E62" s="92"/>
      <c r="F62" s="93"/>
      <c r="G62" s="50"/>
      <c r="H62" s="109"/>
      <c r="I62" s="109"/>
      <c r="J62" s="109"/>
      <c r="K62" s="109"/>
      <c r="L62" s="97"/>
    </row>
    <row r="63" spans="1:12" ht="15" customHeight="1" x14ac:dyDescent="0.25">
      <c r="A63" s="42">
        <v>5</v>
      </c>
      <c r="B63" s="46" t="s">
        <v>29</v>
      </c>
      <c r="C63" s="47"/>
      <c r="D63" s="23" t="s">
        <v>5</v>
      </c>
      <c r="E63" s="13">
        <v>450</v>
      </c>
      <c r="F63" s="1" t="s">
        <v>6</v>
      </c>
      <c r="G63" s="100" t="str">
        <f>"("&amp;E63&amp;"+" &amp;D23&amp; "*" &amp;E64&amp; ")*" &amp;D65/100&amp; "*1000*"&amp;E67</f>
        <v>(450+13883*0,006)*0,015*1000*0,8</v>
      </c>
      <c r="H63" s="101"/>
      <c r="I63" s="101"/>
      <c r="J63" s="101"/>
      <c r="K63" s="102"/>
      <c r="L63" s="95">
        <f>(E63+D23*E64)*(D65/100)*1000*E67</f>
        <v>6399.576</v>
      </c>
    </row>
    <row r="64" spans="1:12" x14ac:dyDescent="0.25">
      <c r="A64" s="43"/>
      <c r="B64" s="48"/>
      <c r="C64" s="49"/>
      <c r="D64" s="21" t="s">
        <v>0</v>
      </c>
      <c r="E64" s="4">
        <v>6.0000000000000001E-3</v>
      </c>
      <c r="F64" s="3" t="s">
        <v>6</v>
      </c>
      <c r="G64" s="103"/>
      <c r="H64" s="104"/>
      <c r="I64" s="104"/>
      <c r="J64" s="104"/>
      <c r="K64" s="105"/>
      <c r="L64" s="96"/>
    </row>
    <row r="65" spans="1:12" x14ac:dyDescent="0.25">
      <c r="A65" s="43"/>
      <c r="B65" s="48"/>
      <c r="C65" s="49"/>
      <c r="D65" s="20">
        <v>1.5</v>
      </c>
      <c r="E65" s="40" t="s">
        <v>2</v>
      </c>
      <c r="F65" s="41"/>
      <c r="G65" s="103"/>
      <c r="H65" s="104"/>
      <c r="I65" s="104"/>
      <c r="J65" s="104"/>
      <c r="K65" s="105"/>
      <c r="L65" s="96"/>
    </row>
    <row r="66" spans="1:12" x14ac:dyDescent="0.25">
      <c r="A66" s="43"/>
      <c r="B66" s="48"/>
      <c r="C66" s="49"/>
      <c r="D66" s="39" t="s">
        <v>7</v>
      </c>
      <c r="E66" s="40"/>
      <c r="F66" s="41"/>
      <c r="G66" s="103"/>
      <c r="H66" s="104"/>
      <c r="I66" s="104"/>
      <c r="J66" s="104"/>
      <c r="K66" s="105"/>
      <c r="L66" s="96"/>
    </row>
    <row r="67" spans="1:12" ht="33.75" customHeight="1" x14ac:dyDescent="0.25">
      <c r="A67" s="44"/>
      <c r="B67" s="50"/>
      <c r="C67" s="51"/>
      <c r="D67" s="15" t="s">
        <v>23</v>
      </c>
      <c r="E67" s="17">
        <v>0.8</v>
      </c>
      <c r="F67" s="16"/>
      <c r="G67" s="120"/>
      <c r="H67" s="121"/>
      <c r="I67" s="121"/>
      <c r="J67" s="121"/>
      <c r="K67" s="122"/>
      <c r="L67" s="97"/>
    </row>
    <row r="68" spans="1:12" ht="12" customHeight="1" x14ac:dyDescent="0.25">
      <c r="A68" s="42"/>
      <c r="B68" s="81" t="s">
        <v>17</v>
      </c>
      <c r="C68" s="67"/>
      <c r="D68" s="85"/>
      <c r="E68" s="86"/>
      <c r="F68" s="87"/>
      <c r="G68" s="46" t="str">
        <f>"("&amp;E63&amp;"+" &amp;D23&amp; "*" &amp;E64&amp; ")*" &amp;D65/100&amp; "*1000*0,05*"&amp;E67</f>
        <v>(450+13883*0,006)*0,015*1000*0,05*0,8</v>
      </c>
      <c r="H68" s="107"/>
      <c r="I68" s="107"/>
      <c r="J68" s="107"/>
      <c r="K68" s="107"/>
      <c r="L68" s="95">
        <f>(E63+D23*E64)*(D65/100)*1000*0.05*E67</f>
        <v>319.97880000000004</v>
      </c>
    </row>
    <row r="69" spans="1:12" x14ac:dyDescent="0.25">
      <c r="A69" s="43"/>
      <c r="B69" s="68"/>
      <c r="C69" s="69"/>
      <c r="D69" s="88"/>
      <c r="E69" s="89"/>
      <c r="F69" s="90"/>
      <c r="G69" s="48"/>
      <c r="H69" s="108"/>
      <c r="I69" s="108"/>
      <c r="J69" s="108"/>
      <c r="K69" s="108"/>
      <c r="L69" s="96"/>
    </row>
    <row r="70" spans="1:12" hidden="1" x14ac:dyDescent="0.25">
      <c r="A70" s="44"/>
      <c r="B70" s="64"/>
      <c r="C70" s="66"/>
      <c r="D70" s="91"/>
      <c r="E70" s="92"/>
      <c r="F70" s="93"/>
      <c r="G70" s="50"/>
      <c r="H70" s="109"/>
      <c r="I70" s="109"/>
      <c r="J70" s="109"/>
      <c r="K70" s="109"/>
      <c r="L70" s="97"/>
    </row>
    <row r="71" spans="1:12" hidden="1" x14ac:dyDescent="0.25">
      <c r="A71" s="42"/>
      <c r="B71" s="46"/>
      <c r="C71" s="47"/>
      <c r="D71" s="23"/>
      <c r="E71" s="13"/>
      <c r="F71" s="1"/>
      <c r="G71" s="100"/>
      <c r="H71" s="101"/>
      <c r="I71" s="101"/>
      <c r="J71" s="101"/>
      <c r="K71" s="102"/>
      <c r="L71" s="42"/>
    </row>
    <row r="72" spans="1:12" hidden="1" x14ac:dyDescent="0.25">
      <c r="A72" s="43"/>
      <c r="B72" s="48"/>
      <c r="C72" s="49"/>
      <c r="D72" s="21"/>
      <c r="E72" s="4"/>
      <c r="F72" s="3"/>
      <c r="G72" s="103"/>
      <c r="H72" s="104"/>
      <c r="I72" s="104"/>
      <c r="J72" s="104"/>
      <c r="K72" s="105"/>
      <c r="L72" s="43"/>
    </row>
    <row r="73" spans="1:12" hidden="1" x14ac:dyDescent="0.25">
      <c r="A73" s="43"/>
      <c r="B73" s="48"/>
      <c r="C73" s="49"/>
      <c r="D73" s="20"/>
      <c r="E73" s="40"/>
      <c r="F73" s="41"/>
      <c r="G73" s="103"/>
      <c r="H73" s="104"/>
      <c r="I73" s="104"/>
      <c r="J73" s="104"/>
      <c r="K73" s="105"/>
      <c r="L73" s="43"/>
    </row>
    <row r="74" spans="1:12" ht="13.5" hidden="1" customHeight="1" x14ac:dyDescent="0.25">
      <c r="A74" s="43"/>
      <c r="B74" s="48"/>
      <c r="C74" s="49"/>
      <c r="D74" s="39"/>
      <c r="E74" s="40"/>
      <c r="F74" s="41"/>
      <c r="G74" s="103"/>
      <c r="H74" s="104"/>
      <c r="I74" s="104"/>
      <c r="J74" s="104"/>
      <c r="K74" s="105"/>
      <c r="L74" s="43"/>
    </row>
    <row r="75" spans="1:12" ht="17.25" hidden="1" customHeight="1" x14ac:dyDescent="0.25">
      <c r="A75" s="43"/>
      <c r="B75" s="50"/>
      <c r="C75" s="51"/>
      <c r="D75" s="15"/>
      <c r="E75" s="17"/>
      <c r="F75" s="16"/>
      <c r="G75" s="103"/>
      <c r="H75" s="104"/>
      <c r="I75" s="104"/>
      <c r="J75" s="104"/>
      <c r="K75" s="105"/>
      <c r="L75" s="43"/>
    </row>
    <row r="76" spans="1:12" hidden="1" x14ac:dyDescent="0.25">
      <c r="A76" s="42"/>
      <c r="B76" s="81"/>
      <c r="C76" s="67"/>
      <c r="D76" s="85"/>
      <c r="E76" s="86"/>
      <c r="F76" s="87"/>
      <c r="G76" s="46"/>
      <c r="H76" s="107"/>
      <c r="I76" s="107"/>
      <c r="J76" s="107"/>
      <c r="K76" s="107"/>
      <c r="L76" s="42"/>
    </row>
    <row r="77" spans="1:12" hidden="1" x14ac:dyDescent="0.25">
      <c r="A77" s="43"/>
      <c r="B77" s="68"/>
      <c r="C77" s="69"/>
      <c r="D77" s="88"/>
      <c r="E77" s="89"/>
      <c r="F77" s="90"/>
      <c r="G77" s="48"/>
      <c r="H77" s="108"/>
      <c r="I77" s="108"/>
      <c r="J77" s="108"/>
      <c r="K77" s="108"/>
      <c r="L77" s="43"/>
    </row>
    <row r="78" spans="1:12" hidden="1" x14ac:dyDescent="0.25">
      <c r="A78" s="44"/>
      <c r="B78" s="64"/>
      <c r="C78" s="66"/>
      <c r="D78" s="91"/>
      <c r="E78" s="92"/>
      <c r="F78" s="93"/>
      <c r="G78" s="50"/>
      <c r="H78" s="109"/>
      <c r="I78" s="109"/>
      <c r="J78" s="109"/>
      <c r="K78" s="109"/>
      <c r="L78" s="44"/>
    </row>
    <row r="79" spans="1:12" hidden="1" x14ac:dyDescent="0.25">
      <c r="A79" s="42"/>
      <c r="B79" s="46"/>
      <c r="C79" s="47"/>
      <c r="D79" s="23"/>
      <c r="E79" s="13"/>
      <c r="F79" s="1"/>
      <c r="G79" s="100"/>
      <c r="H79" s="101"/>
      <c r="I79" s="101"/>
      <c r="J79" s="101"/>
      <c r="K79" s="102"/>
      <c r="L79" s="42"/>
    </row>
    <row r="80" spans="1:12" hidden="1" x14ac:dyDescent="0.25">
      <c r="A80" s="43"/>
      <c r="B80" s="48"/>
      <c r="C80" s="49"/>
      <c r="D80" s="21"/>
      <c r="E80" s="4"/>
      <c r="F80" s="3"/>
      <c r="G80" s="103"/>
      <c r="H80" s="104"/>
      <c r="I80" s="104"/>
      <c r="J80" s="104"/>
      <c r="K80" s="105"/>
      <c r="L80" s="43"/>
    </row>
    <row r="81" spans="1:12" hidden="1" x14ac:dyDescent="0.25">
      <c r="A81" s="43"/>
      <c r="B81" s="48"/>
      <c r="C81" s="49"/>
      <c r="D81" s="20"/>
      <c r="E81" s="40"/>
      <c r="F81" s="41"/>
      <c r="G81" s="103"/>
      <c r="H81" s="104"/>
      <c r="I81" s="104"/>
      <c r="J81" s="104"/>
      <c r="K81" s="105"/>
      <c r="L81" s="43"/>
    </row>
    <row r="82" spans="1:12" ht="15.75" hidden="1" customHeight="1" x14ac:dyDescent="0.25">
      <c r="A82" s="43"/>
      <c r="B82" s="48"/>
      <c r="C82" s="49"/>
      <c r="D82" s="39"/>
      <c r="E82" s="40"/>
      <c r="F82" s="41"/>
      <c r="G82" s="103"/>
      <c r="H82" s="104"/>
      <c r="I82" s="104"/>
      <c r="J82" s="104"/>
      <c r="K82" s="105"/>
      <c r="L82" s="43"/>
    </row>
    <row r="83" spans="1:12" ht="15" hidden="1" customHeight="1" x14ac:dyDescent="0.25">
      <c r="A83" s="43"/>
      <c r="B83" s="50"/>
      <c r="C83" s="51"/>
      <c r="D83" s="15"/>
      <c r="E83" s="17"/>
      <c r="F83" s="16"/>
      <c r="G83" s="103"/>
      <c r="H83" s="104"/>
      <c r="I83" s="104"/>
      <c r="J83" s="104"/>
      <c r="K83" s="105"/>
      <c r="L83" s="43"/>
    </row>
    <row r="84" spans="1:12" hidden="1" x14ac:dyDescent="0.25">
      <c r="A84" s="42"/>
      <c r="B84" s="81"/>
      <c r="C84" s="67"/>
      <c r="D84" s="85"/>
      <c r="E84" s="86"/>
      <c r="F84" s="87"/>
      <c r="G84" s="46"/>
      <c r="H84" s="107"/>
      <c r="I84" s="107"/>
      <c r="J84" s="107"/>
      <c r="K84" s="107"/>
      <c r="L84" s="42"/>
    </row>
    <row r="85" spans="1:12" hidden="1" x14ac:dyDescent="0.25">
      <c r="A85" s="43"/>
      <c r="B85" s="68"/>
      <c r="C85" s="69"/>
      <c r="D85" s="88"/>
      <c r="E85" s="89"/>
      <c r="F85" s="90"/>
      <c r="G85" s="48"/>
      <c r="H85" s="108"/>
      <c r="I85" s="108"/>
      <c r="J85" s="108"/>
      <c r="K85" s="108"/>
      <c r="L85" s="43"/>
    </row>
    <row r="86" spans="1:12" hidden="1" x14ac:dyDescent="0.25">
      <c r="A86" s="44"/>
      <c r="B86" s="64"/>
      <c r="C86" s="66"/>
      <c r="D86" s="91"/>
      <c r="E86" s="92"/>
      <c r="F86" s="93"/>
      <c r="G86" s="50"/>
      <c r="H86" s="109"/>
      <c r="I86" s="109"/>
      <c r="J86" s="109"/>
      <c r="K86" s="109"/>
      <c r="L86" s="44"/>
    </row>
    <row r="87" spans="1:12" ht="15" hidden="1" customHeight="1" x14ac:dyDescent="0.25">
      <c r="A87" s="42"/>
      <c r="B87" s="46"/>
      <c r="C87" s="47"/>
      <c r="D87" s="23"/>
      <c r="E87" s="13"/>
      <c r="F87" s="1"/>
      <c r="G87" s="100"/>
      <c r="H87" s="101"/>
      <c r="I87" s="101"/>
      <c r="J87" s="101"/>
      <c r="K87" s="102"/>
      <c r="L87" s="42"/>
    </row>
    <row r="88" spans="1:12" ht="14.25" hidden="1" customHeight="1" x14ac:dyDescent="0.25">
      <c r="A88" s="43"/>
      <c r="B88" s="48"/>
      <c r="C88" s="49"/>
      <c r="D88" s="21"/>
      <c r="E88" s="4"/>
      <c r="F88" s="3"/>
      <c r="G88" s="103"/>
      <c r="H88" s="104"/>
      <c r="I88" s="104"/>
      <c r="J88" s="104"/>
      <c r="K88" s="105"/>
      <c r="L88" s="43"/>
    </row>
    <row r="89" spans="1:12" ht="17.25" hidden="1" customHeight="1" x14ac:dyDescent="0.25">
      <c r="A89" s="43"/>
      <c r="B89" s="48"/>
      <c r="C89" s="49"/>
      <c r="D89" s="20"/>
      <c r="E89" s="40"/>
      <c r="F89" s="41"/>
      <c r="G89" s="103"/>
      <c r="H89" s="104"/>
      <c r="I89" s="104"/>
      <c r="J89" s="104"/>
      <c r="K89" s="105"/>
      <c r="L89" s="43"/>
    </row>
    <row r="90" spans="1:12" ht="15" hidden="1" customHeight="1" x14ac:dyDescent="0.25">
      <c r="A90" s="43"/>
      <c r="B90" s="48"/>
      <c r="C90" s="49"/>
      <c r="D90" s="39"/>
      <c r="E90" s="40"/>
      <c r="F90" s="41"/>
      <c r="G90" s="103"/>
      <c r="H90" s="104"/>
      <c r="I90" s="104"/>
      <c r="J90" s="104"/>
      <c r="K90" s="105"/>
      <c r="L90" s="43"/>
    </row>
    <row r="91" spans="1:12" hidden="1" x14ac:dyDescent="0.25">
      <c r="A91" s="43"/>
      <c r="B91" s="50"/>
      <c r="C91" s="51"/>
      <c r="D91" s="15"/>
      <c r="E91" s="17"/>
      <c r="F91" s="16"/>
      <c r="G91" s="103"/>
      <c r="H91" s="104"/>
      <c r="I91" s="104"/>
      <c r="J91" s="104"/>
      <c r="K91" s="105"/>
      <c r="L91" s="43"/>
    </row>
    <row r="92" spans="1:12" hidden="1" x14ac:dyDescent="0.25">
      <c r="A92" s="42"/>
      <c r="B92" s="81"/>
      <c r="C92" s="67"/>
      <c r="D92" s="85"/>
      <c r="E92" s="86"/>
      <c r="F92" s="87"/>
      <c r="G92" s="46"/>
      <c r="H92" s="107"/>
      <c r="I92" s="107"/>
      <c r="J92" s="107"/>
      <c r="K92" s="107"/>
      <c r="L92" s="42"/>
    </row>
    <row r="93" spans="1:12" hidden="1" x14ac:dyDescent="0.25">
      <c r="A93" s="43"/>
      <c r="B93" s="68"/>
      <c r="C93" s="69"/>
      <c r="D93" s="88"/>
      <c r="E93" s="89"/>
      <c r="F93" s="90"/>
      <c r="G93" s="48"/>
      <c r="H93" s="108"/>
      <c r="I93" s="108"/>
      <c r="J93" s="108"/>
      <c r="K93" s="108"/>
      <c r="L93" s="43"/>
    </row>
    <row r="94" spans="1:12" ht="15" hidden="1" customHeight="1" x14ac:dyDescent="0.25">
      <c r="A94" s="44"/>
      <c r="B94" s="64"/>
      <c r="C94" s="66"/>
      <c r="D94" s="91"/>
      <c r="E94" s="92"/>
      <c r="F94" s="93"/>
      <c r="G94" s="50"/>
      <c r="H94" s="109"/>
      <c r="I94" s="109"/>
      <c r="J94" s="109"/>
      <c r="K94" s="109"/>
      <c r="L94" s="44"/>
    </row>
    <row r="95" spans="1:12" ht="15" hidden="1" customHeight="1" x14ac:dyDescent="0.25">
      <c r="A95" s="42"/>
      <c r="B95" s="46"/>
      <c r="C95" s="47"/>
      <c r="D95" s="23"/>
      <c r="E95" s="13"/>
      <c r="F95" s="1"/>
      <c r="G95" s="100"/>
      <c r="H95" s="101"/>
      <c r="I95" s="101"/>
      <c r="J95" s="101"/>
      <c r="K95" s="102"/>
      <c r="L95" s="42"/>
    </row>
    <row r="96" spans="1:12" ht="15" hidden="1" customHeight="1" x14ac:dyDescent="0.25">
      <c r="A96" s="43"/>
      <c r="B96" s="48"/>
      <c r="C96" s="49"/>
      <c r="D96" s="21"/>
      <c r="E96" s="4"/>
      <c r="F96" s="3"/>
      <c r="G96" s="103"/>
      <c r="H96" s="104"/>
      <c r="I96" s="104"/>
      <c r="J96" s="104"/>
      <c r="K96" s="105"/>
      <c r="L96" s="43"/>
    </row>
    <row r="97" spans="1:12" hidden="1" x14ac:dyDescent="0.25">
      <c r="A97" s="43"/>
      <c r="B97" s="48"/>
      <c r="C97" s="49"/>
      <c r="D97" s="20"/>
      <c r="E97" s="40"/>
      <c r="F97" s="41"/>
      <c r="G97" s="103"/>
      <c r="H97" s="104"/>
      <c r="I97" s="104"/>
      <c r="J97" s="104"/>
      <c r="K97" s="105"/>
      <c r="L97" s="43"/>
    </row>
    <row r="98" spans="1:12" hidden="1" x14ac:dyDescent="0.25">
      <c r="A98" s="43"/>
      <c r="B98" s="48"/>
      <c r="C98" s="49"/>
      <c r="D98" s="39"/>
      <c r="E98" s="40"/>
      <c r="F98" s="41"/>
      <c r="G98" s="103"/>
      <c r="H98" s="104"/>
      <c r="I98" s="104"/>
      <c r="J98" s="104"/>
      <c r="K98" s="105"/>
      <c r="L98" s="43"/>
    </row>
    <row r="99" spans="1:12" hidden="1" x14ac:dyDescent="0.25">
      <c r="A99" s="43"/>
      <c r="B99" s="50"/>
      <c r="C99" s="51"/>
      <c r="D99" s="15"/>
      <c r="E99" s="17"/>
      <c r="F99" s="16"/>
      <c r="G99" s="103"/>
      <c r="H99" s="104"/>
      <c r="I99" s="104"/>
      <c r="J99" s="104"/>
      <c r="K99" s="105"/>
      <c r="L99" s="43"/>
    </row>
    <row r="100" spans="1:12" hidden="1" x14ac:dyDescent="0.25">
      <c r="A100" s="42"/>
      <c r="B100" s="81"/>
      <c r="C100" s="67"/>
      <c r="D100" s="85"/>
      <c r="E100" s="86"/>
      <c r="F100" s="87"/>
      <c r="G100" s="46"/>
      <c r="H100" s="107"/>
      <c r="I100" s="107"/>
      <c r="J100" s="107"/>
      <c r="K100" s="107"/>
      <c r="L100" s="42"/>
    </row>
    <row r="101" spans="1:12" hidden="1" x14ac:dyDescent="0.25">
      <c r="A101" s="43"/>
      <c r="B101" s="68"/>
      <c r="C101" s="69"/>
      <c r="D101" s="88"/>
      <c r="E101" s="89"/>
      <c r="F101" s="90"/>
      <c r="G101" s="48"/>
      <c r="H101" s="108"/>
      <c r="I101" s="108"/>
      <c r="J101" s="108"/>
      <c r="K101" s="108"/>
      <c r="L101" s="43"/>
    </row>
    <row r="102" spans="1:12" hidden="1" x14ac:dyDescent="0.25">
      <c r="A102" s="44"/>
      <c r="B102" s="64"/>
      <c r="C102" s="66"/>
      <c r="D102" s="91"/>
      <c r="E102" s="92"/>
      <c r="F102" s="93"/>
      <c r="G102" s="50"/>
      <c r="H102" s="109"/>
      <c r="I102" s="109"/>
      <c r="J102" s="109"/>
      <c r="K102" s="109"/>
      <c r="L102" s="44"/>
    </row>
    <row r="103" spans="1:12" x14ac:dyDescent="0.25">
      <c r="A103" s="7"/>
      <c r="B103" s="110" t="s">
        <v>18</v>
      </c>
      <c r="C103" s="111"/>
      <c r="D103" s="114"/>
      <c r="E103" s="115"/>
      <c r="F103" s="116"/>
      <c r="G103" s="114"/>
      <c r="H103" s="115"/>
      <c r="I103" s="115"/>
      <c r="J103" s="115"/>
      <c r="K103" s="116"/>
      <c r="L103" s="14">
        <f>SUM(L24:L102)</f>
        <v>12955.479632000002</v>
      </c>
    </row>
    <row r="104" spans="1:12" x14ac:dyDescent="0.25">
      <c r="A104" s="82"/>
      <c r="B104" s="81">
        <v>3.92</v>
      </c>
      <c r="C104" s="67"/>
      <c r="D104" s="46" t="s">
        <v>19</v>
      </c>
      <c r="E104" s="107"/>
      <c r="F104" s="47"/>
      <c r="G104" s="85"/>
      <c r="H104" s="86"/>
      <c r="I104" s="86"/>
      <c r="J104" s="86"/>
      <c r="K104" s="87"/>
      <c r="L104" s="95">
        <f>ROUND(L103*B104,2)</f>
        <v>50785.48</v>
      </c>
    </row>
    <row r="105" spans="1:12" x14ac:dyDescent="0.25">
      <c r="A105" s="83"/>
      <c r="B105" s="68"/>
      <c r="C105" s="69"/>
      <c r="D105" s="48"/>
      <c r="E105" s="108"/>
      <c r="F105" s="49"/>
      <c r="G105" s="88"/>
      <c r="H105" s="89"/>
      <c r="I105" s="89"/>
      <c r="J105" s="89"/>
      <c r="K105" s="90"/>
      <c r="L105" s="96"/>
    </row>
    <row r="106" spans="1:12" x14ac:dyDescent="0.25">
      <c r="A106" s="83"/>
      <c r="B106" s="68"/>
      <c r="C106" s="69"/>
      <c r="D106" s="48"/>
      <c r="E106" s="108"/>
      <c r="F106" s="49"/>
      <c r="G106" s="88"/>
      <c r="H106" s="89"/>
      <c r="I106" s="89"/>
      <c r="J106" s="89"/>
      <c r="K106" s="90"/>
      <c r="L106" s="96"/>
    </row>
    <row r="107" spans="1:12" x14ac:dyDescent="0.25">
      <c r="A107" s="84"/>
      <c r="B107" s="64"/>
      <c r="C107" s="66"/>
      <c r="D107" s="50"/>
      <c r="E107" s="109"/>
      <c r="F107" s="51"/>
      <c r="G107" s="91"/>
      <c r="H107" s="92"/>
      <c r="I107" s="92"/>
      <c r="J107" s="92"/>
      <c r="K107" s="93"/>
      <c r="L107" s="97"/>
    </row>
    <row r="108" spans="1:12" x14ac:dyDescent="0.25">
      <c r="A108" s="7"/>
      <c r="B108" s="110" t="s">
        <v>20</v>
      </c>
      <c r="C108" s="111"/>
      <c r="D108" s="114"/>
      <c r="E108" s="115"/>
      <c r="F108" s="116"/>
      <c r="G108" s="114"/>
      <c r="H108" s="115"/>
      <c r="I108" s="115"/>
      <c r="J108" s="115"/>
      <c r="K108" s="116"/>
      <c r="L108" s="14">
        <f>L109-L104</f>
        <v>9141.39</v>
      </c>
    </row>
    <row r="109" spans="1:12" x14ac:dyDescent="0.25">
      <c r="A109" s="7"/>
      <c r="B109" s="112" t="s">
        <v>21</v>
      </c>
      <c r="C109" s="113"/>
      <c r="D109" s="117"/>
      <c r="E109" s="117"/>
      <c r="F109" s="117"/>
      <c r="G109" s="117"/>
      <c r="H109" s="117"/>
      <c r="I109" s="117"/>
      <c r="J109" s="117"/>
      <c r="K109" s="117"/>
      <c r="L109" s="14">
        <f>ROUND(L104*1.18,2)</f>
        <v>59926.87</v>
      </c>
    </row>
    <row r="111" spans="1:12" x14ac:dyDescent="0.25">
      <c r="A111" s="106" t="s">
        <v>30</v>
      </c>
      <c r="B111" s="106"/>
      <c r="C111" s="106"/>
      <c r="D111" s="106"/>
      <c r="E111" s="106"/>
      <c r="F111" s="106"/>
      <c r="G111" s="106"/>
      <c r="H111" s="106"/>
      <c r="I111" s="106"/>
      <c r="J111" s="106"/>
      <c r="K111" s="106"/>
      <c r="L111" s="106"/>
    </row>
    <row r="112" spans="1:12" x14ac:dyDescent="0.25">
      <c r="A112" s="6"/>
      <c r="B112" s="6"/>
      <c r="C112" s="6"/>
      <c r="D112" s="6"/>
      <c r="E112" s="6"/>
      <c r="F112" s="6"/>
      <c r="G112" s="6"/>
      <c r="H112" s="6"/>
      <c r="I112" s="6"/>
      <c r="J112" s="6"/>
      <c r="K112" s="6"/>
      <c r="L112" s="6"/>
    </row>
    <row r="113" spans="1:12" x14ac:dyDescent="0.25">
      <c r="A113" s="106" t="s">
        <v>22</v>
      </c>
      <c r="B113" s="106"/>
      <c r="C113" s="106"/>
      <c r="D113" s="106"/>
      <c r="E113" s="106"/>
      <c r="F113" s="106"/>
      <c r="G113" s="106"/>
      <c r="H113" s="106"/>
      <c r="I113" s="106"/>
      <c r="J113" s="106"/>
      <c r="K113" s="106"/>
      <c r="L113" s="106"/>
    </row>
  </sheetData>
  <mergeCells count="144">
    <mergeCell ref="L60:L62"/>
    <mergeCell ref="A60:A62"/>
    <mergeCell ref="A100:A102"/>
    <mergeCell ref="B100:C102"/>
    <mergeCell ref="D100:F102"/>
    <mergeCell ref="G100:K102"/>
    <mergeCell ref="L100:L102"/>
    <mergeCell ref="L87:L91"/>
    <mergeCell ref="E89:F89"/>
    <mergeCell ref="D90:F90"/>
    <mergeCell ref="A92:A94"/>
    <mergeCell ref="B92:C94"/>
    <mergeCell ref="D92:F94"/>
    <mergeCell ref="G92:K94"/>
    <mergeCell ref="L92:L94"/>
    <mergeCell ref="A95:A99"/>
    <mergeCell ref="B95:C99"/>
    <mergeCell ref="G95:K99"/>
    <mergeCell ref="L95:L99"/>
    <mergeCell ref="E97:F97"/>
    <mergeCell ref="D98:F98"/>
    <mergeCell ref="A87:A91"/>
    <mergeCell ref="B87:C91"/>
    <mergeCell ref="G87:K91"/>
    <mergeCell ref="L79:L83"/>
    <mergeCell ref="D74:F74"/>
    <mergeCell ref="A79:A83"/>
    <mergeCell ref="B79:C83"/>
    <mergeCell ref="A71:A75"/>
    <mergeCell ref="B71:C75"/>
    <mergeCell ref="G71:K75"/>
    <mergeCell ref="L47:L50"/>
    <mergeCell ref="E48:F48"/>
    <mergeCell ref="D49:F49"/>
    <mergeCell ref="A51:A54"/>
    <mergeCell ref="B51:C54"/>
    <mergeCell ref="G51:K54"/>
    <mergeCell ref="L51:L54"/>
    <mergeCell ref="E52:F52"/>
    <mergeCell ref="D53:F53"/>
    <mergeCell ref="A47:A50"/>
    <mergeCell ref="B47:C50"/>
    <mergeCell ref="G47:K50"/>
    <mergeCell ref="A55:A59"/>
    <mergeCell ref="A63:A67"/>
    <mergeCell ref="G63:K67"/>
    <mergeCell ref="L63:L67"/>
    <mergeCell ref="B63:C67"/>
    <mergeCell ref="A113:L113"/>
    <mergeCell ref="E65:F65"/>
    <mergeCell ref="D66:F66"/>
    <mergeCell ref="A68:A70"/>
    <mergeCell ref="B68:C70"/>
    <mergeCell ref="D68:F70"/>
    <mergeCell ref="G68:K70"/>
    <mergeCell ref="L68:L70"/>
    <mergeCell ref="L104:L107"/>
    <mergeCell ref="B108:C108"/>
    <mergeCell ref="B109:C109"/>
    <mergeCell ref="D108:F108"/>
    <mergeCell ref="D109:F109"/>
    <mergeCell ref="G108:K108"/>
    <mergeCell ref="G109:K109"/>
    <mergeCell ref="D104:F107"/>
    <mergeCell ref="B103:C103"/>
    <mergeCell ref="D103:F103"/>
    <mergeCell ref="G103:K103"/>
    <mergeCell ref="E73:F73"/>
    <mergeCell ref="A84:A86"/>
    <mergeCell ref="B84:C86"/>
    <mergeCell ref="D84:F86"/>
    <mergeCell ref="G84:K86"/>
    <mergeCell ref="E44:F44"/>
    <mergeCell ref="L55:L59"/>
    <mergeCell ref="G55:K59"/>
    <mergeCell ref="B55:C59"/>
    <mergeCell ref="E36:F36"/>
    <mergeCell ref="D37:F37"/>
    <mergeCell ref="B35:C38"/>
    <mergeCell ref="G35:K38"/>
    <mergeCell ref="A111:L111"/>
    <mergeCell ref="G60:K62"/>
    <mergeCell ref="D60:F62"/>
    <mergeCell ref="B60:C62"/>
    <mergeCell ref="E57:F57"/>
    <mergeCell ref="D58:F58"/>
    <mergeCell ref="L84:L86"/>
    <mergeCell ref="L71:L75"/>
    <mergeCell ref="A76:A78"/>
    <mergeCell ref="B76:C78"/>
    <mergeCell ref="D76:F78"/>
    <mergeCell ref="G76:K78"/>
    <mergeCell ref="L76:L78"/>
    <mergeCell ref="G79:K83"/>
    <mergeCell ref="E81:F81"/>
    <mergeCell ref="D82:F82"/>
    <mergeCell ref="G27:K30"/>
    <mergeCell ref="B104:C107"/>
    <mergeCell ref="A104:A107"/>
    <mergeCell ref="G104:K107"/>
    <mergeCell ref="G31:K34"/>
    <mergeCell ref="L31:L34"/>
    <mergeCell ref="L35:L38"/>
    <mergeCell ref="A10:L13"/>
    <mergeCell ref="A8:L8"/>
    <mergeCell ref="L24:L26"/>
    <mergeCell ref="L27:L30"/>
    <mergeCell ref="L39:L42"/>
    <mergeCell ref="L43:L46"/>
    <mergeCell ref="B31:C34"/>
    <mergeCell ref="E32:F32"/>
    <mergeCell ref="D33:F33"/>
    <mergeCell ref="A39:A42"/>
    <mergeCell ref="B39:C42"/>
    <mergeCell ref="G39:K42"/>
    <mergeCell ref="E40:F40"/>
    <mergeCell ref="D41:F41"/>
    <mergeCell ref="A43:A46"/>
    <mergeCell ref="B43:C46"/>
    <mergeCell ref="G43:K46"/>
    <mergeCell ref="G24:K26"/>
    <mergeCell ref="D45:F45"/>
    <mergeCell ref="A31:A34"/>
    <mergeCell ref="A35:A38"/>
    <mergeCell ref="A1:L3"/>
    <mergeCell ref="B24:C26"/>
    <mergeCell ref="G21:K21"/>
    <mergeCell ref="G22:K22"/>
    <mergeCell ref="G23:K23"/>
    <mergeCell ref="E25:F25"/>
    <mergeCell ref="E28:F28"/>
    <mergeCell ref="D29:F29"/>
    <mergeCell ref="B21:C21"/>
    <mergeCell ref="B22:C22"/>
    <mergeCell ref="B23:C23"/>
    <mergeCell ref="D23:F23"/>
    <mergeCell ref="D21:F21"/>
    <mergeCell ref="D22:F22"/>
    <mergeCell ref="D26:F26"/>
    <mergeCell ref="A24:A26"/>
    <mergeCell ref="A27:A30"/>
    <mergeCell ref="B27:C30"/>
    <mergeCell ref="A18:L19"/>
    <mergeCell ref="A15:L16"/>
  </mergeCells>
  <pageMargins left="0" right="0" top="0" bottom="0.39370078740157483" header="0" footer="0.19685039370078741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maksimikys</dc:creator>
  <cp:lastModifiedBy>maksimikys</cp:lastModifiedBy>
  <cp:lastPrinted>2016-09-23T06:23:24Z</cp:lastPrinted>
  <dcterms:created xsi:type="dcterms:W3CDTF">2016-09-14T04:56:24Z</dcterms:created>
  <dcterms:modified xsi:type="dcterms:W3CDTF">2016-09-23T14:32:12Z</dcterms:modified>
</cp:coreProperties>
</file>